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resup" sheetId="1" r:id="rId1"/>
  </sheets>
  <definedNames>
    <definedName name="_xlnm.Print_Area" localSheetId="0">'presup'!$A$2:$F$83</definedName>
    <definedName name="_xlnm.Print_Titles" localSheetId="0">'presup'!$2:$3</definedName>
  </definedNames>
  <calcPr fullCalcOnLoad="1"/>
</workbook>
</file>

<file path=xl/sharedStrings.xml><?xml version="1.0" encoding="utf-8"?>
<sst xmlns="http://schemas.openxmlformats.org/spreadsheetml/2006/main" count="145" uniqueCount="93">
  <si>
    <t>DESCRIPCIÓN</t>
  </si>
  <si>
    <t>UNIDAD</t>
  </si>
  <si>
    <t>VALOR UNITARIO</t>
  </si>
  <si>
    <t>VALOR PARCIAL</t>
  </si>
  <si>
    <t>CANT.</t>
  </si>
  <si>
    <t>ÍTEM</t>
  </si>
  <si>
    <t>VALOR ANTES DEL IVA</t>
  </si>
  <si>
    <t>ADMINISTRACIÓN</t>
  </si>
  <si>
    <t>IMPREVISTOS</t>
  </si>
  <si>
    <t>UTILIDAD</t>
  </si>
  <si>
    <t>IVA SOBRE LA UTILIDAD</t>
  </si>
  <si>
    <t>M2</t>
  </si>
  <si>
    <t>M3</t>
  </si>
  <si>
    <t>KG</t>
  </si>
  <si>
    <t>ML</t>
  </si>
  <si>
    <t>UN</t>
  </si>
  <si>
    <t>DEMOLICION  SARDINEL, INCLUYE RETIRO FUERA DE LOS PREDIOS DE LA UNIVERSIDAD A SITIO AUTORIZADO POR ENTE COMPETENTE.</t>
  </si>
  <si>
    <t>DEMOLICION PISO BALDOSA + MORTERO + GRANITO, INCLUYE RETIRO FUERA DE LOS PREDIOS DE LA UNIVERSIDAD A SITIO AUTORIZADO POR ENTE COMPETENTE.</t>
  </si>
  <si>
    <t>DEMOLICION MUROS LADRILLO E = 0.15 mts. PARA ANTEPECHO ZONAS FRENTE AL EDIFICIO RAFAEL AZULA BARRERA INCLUYE RETIRO FUERA DE LOS PREDIOS DE LA UNIVERSIDAD A SITIO AUTORIZADO POR ENTE COMPETENTE.</t>
  </si>
  <si>
    <t>DEMOLICION PLACA DE PISO E=0,10 Mts. INCLUYE RETIRO FUERA DE LOS PREDIOS DE LA UNIVERSIDAD A SITIO AUTORIZADO POR ENTE COMPETENTE.</t>
  </si>
  <si>
    <t>DEMOLICION CUNETA EN CONCRETO ANCHO PROMEDIO 0.40 mts. INCLUYE RETIRO FUERA DE LOS PREDIOS DE LA UNIVERSIDAD A SITIO AUTORIZADO POR ENTE COMPETENTE.</t>
  </si>
  <si>
    <t>CORTE BALDOSA GRES CON GRAVILLA MONA</t>
  </si>
  <si>
    <t>DESCAPOTE MANUAL Y RETIRO (DISTANCIA DE 1 KM a 5 KM)</t>
  </si>
  <si>
    <t>EXCAVACION MANUAL EN MATERIAL COMUN INCLUYE RETIRO FUERA DE LOS PREDIOS DE LA UNIVERSIDAD A SITIO AUTORIZADO POR ENTE COMPETENTE</t>
  </si>
  <si>
    <t>TOTAL PRELIMINARES</t>
  </si>
  <si>
    <t>II</t>
  </si>
  <si>
    <t>COSTRUCCIÓN ANDEN, CUNETAS, REMODELACIÓN PLAZOLETA EDIFICIO RAFAEL AZULA</t>
  </si>
  <si>
    <t>SUMINISTRO, EXTENDIDA Y COMPACTACION DE MATERIAL PARA AFIRMADO HASTA UN DIÁMETRO DE 2" Y UN ÍNDICE PLÁSTICO MENOR O IGUAL 9%  Y COMPACTO  AL 95% PROCTOR, INCLUYE ACARREO LIBRE 5 KM (**)</t>
  </si>
  <si>
    <t>CUNETAS REVESTIDAS EN CONCRETO DE 21 MPA (3000 PSI) SIN REFUERZO (INCLUYE SELLO DE JUNTAS)</t>
  </si>
  <si>
    <t>SUMINISTRO FIGURADA Y AMARRE DE ACERO 60000 PSI 420 MPa (PARA VIGAS PERIMETRALES)</t>
  </si>
  <si>
    <t>CONCRETO VIGA DE AMARRE 21,1 MPa, SECCION RECTANGULAR</t>
  </si>
  <si>
    <t>PLACA MACIZA 21 MPA (3000 PSI) E= 8 cm INC. MALLA ELECTROSOLDADA (LOSA SILLA EN CONCRETO)</t>
  </si>
  <si>
    <t>PRADIZACION (PASTO)</t>
  </si>
  <si>
    <t>SUMINISTRO E INSTALACION DE TABLETA DE GRES 0.20*0.20 MTS (CON GRAVILLA MONA - DISEÑO SIMILAR AL EXISTENTE)</t>
  </si>
  <si>
    <t>CONCRETO ESTRIADO RAMPAS 21 MPa - (3000 PSI)</t>
  </si>
  <si>
    <t>UND</t>
  </si>
  <si>
    <t>TOTAL CONSTRUCCION ANDENES</t>
  </si>
  <si>
    <t>III</t>
  </si>
  <si>
    <t>PARTE ELÉCTRICA</t>
  </si>
  <si>
    <t>SUMINISTRO E INSTALACIÓN DE FAROL 40 W</t>
  </si>
  <si>
    <t>SUMINISTRO E INSTALACION DE FAROL COLONIAL 45 W</t>
  </si>
  <si>
    <t>SUMINISTRO E INSTALACIÓN DE REFLECTOR 20 W LED</t>
  </si>
  <si>
    <t>SUMINISTRO E INSTALACIÓN DE REFLECTOR 10 W LED</t>
  </si>
  <si>
    <t>SUMINISTRO E INSTALACIÓN DE LUMINARIA 50 W LED</t>
  </si>
  <si>
    <t>SUMINISTRO, INSTALACIÓN Y CABLEADO 3X14 AWG POSTE METALICO 4m</t>
  </si>
  <si>
    <t>SUMINISTRO, INSTALACIÓN Y CABLEADO 3X14 AWG POSTE METALICO 8m SENCILLO</t>
  </si>
  <si>
    <t>SUMINISTRO, INSTALACIÓN Y CABLEADO 3X14 AWG POSTE METALICO 8m DOBLE BRAZO</t>
  </si>
  <si>
    <t>SUMINISTRO E INSTALACIÓN DE TUBERIA PVC CONDUIT 3/4 plg</t>
  </si>
  <si>
    <t>ACOMETIDA EN ALAMBRE COBRE 8 AWG</t>
  </si>
  <si>
    <t>ACOMETIDA EN ALAMBRE COBRE 10 AWG</t>
  </si>
  <si>
    <t>FOTOCONTACTOR 3*70 A</t>
  </si>
  <si>
    <t>RELOJ TEMPORIZADOS SEMANARIO DIGITAL</t>
  </si>
  <si>
    <t>TUBO METALICO CONDUIT GALVANIZADO IMC de 1*3m</t>
  </si>
  <si>
    <t>CONSTRUCCIÓN DE PEDESTAL EN CONCRETO de 0,45*0,45*1 m</t>
  </si>
  <si>
    <t>CONSTRUCCIÓN DE PEDESTAL PARA PROYECTOR DE PISO</t>
  </si>
  <si>
    <t>TOTAL PARTE ELECTRICA</t>
  </si>
  <si>
    <t>PARTE AMBIENTAL</t>
  </si>
  <si>
    <t>CORTE DE RAICES</t>
  </si>
  <si>
    <t>REUBICACIÓN DE ARBOL DE NOMBRE CAUCHO</t>
  </si>
  <si>
    <t>TOTAL PARTE AMBIENTAL</t>
  </si>
  <si>
    <t>IV</t>
  </si>
  <si>
    <t>PARTE HIDROSANITARIA</t>
  </si>
  <si>
    <t>ADECUACION Y/O MANTENIMIENTO Y LIMPIEZA  SUMIDEROS TIPO LCL100</t>
  </si>
  <si>
    <t>ADECUACION Y/O MANTENIMIENTO Y LIMPIEZA CARCAMO</t>
  </si>
  <si>
    <t>SUMIDERO EN LADRILLO  SL 100</t>
  </si>
  <si>
    <t xml:space="preserve">SUMIDERO TRANVERSAL ST-1 H= 1,9m (FUNDIDO EN SITIO, CONCRETO HECHO EN OBRA, INCL SUM. FORM, REF Y CONST. INCL REJA </t>
  </si>
  <si>
    <t>Relleno para redes en gravilla de 3/4 plg - 1/2 plg (suministro, extendida, humedecimiento y compactación)</t>
  </si>
  <si>
    <t>TUBERIA PVC NOVAFORT DIAMETRO 160mm</t>
  </si>
  <si>
    <t>TUBERIA PVC NOVAFORT DIAMETRO 200mm</t>
  </si>
  <si>
    <t>SILLAS YEE NOVAFORT 110mm * 200mm</t>
  </si>
  <si>
    <t>SUMINISTRO E INSTALACIÓN REJILLA POLI PROPILENO SUMIDERO 85,5 * 45,5*0,10 tráfico peatonal</t>
  </si>
  <si>
    <t>SUMINISTRO E INSTALACIÓN REJILLA POLI PROPILENO SUMIDERO 1,0m * 0,50m * 0,025 tráfico peatonal</t>
  </si>
  <si>
    <t>SUMINISTRO E INSTALACIÓN REJILLA POLI PROPILENO SUMIDERO 1,0m * 0,40m * 0,025 tráfico peatonal</t>
  </si>
  <si>
    <t>TOTAL  PARTE HIDROSANITARIA</t>
  </si>
  <si>
    <t>I</t>
  </si>
  <si>
    <t>PRELIMINARES: DEMOLICION,  DESCAPOTE Y EXCAVACION MANUAL</t>
  </si>
  <si>
    <t xml:space="preserve"> PRESUPUESTO OFICIAL</t>
  </si>
  <si>
    <t>Placa maciza concreto hidráulico Mr 4.0 Mpa E=0.10m</t>
  </si>
  <si>
    <t>Loseta táctil guía 400mm*400mm</t>
  </si>
  <si>
    <t>Loseta táctil alerta 400mm*400mm</t>
  </si>
  <si>
    <t xml:space="preserve">Placa maciza concreto de color hidráulico Mr 4.0 Mpa E=0.10m (12A Terracota, o color a consideración y disponibilidad) </t>
  </si>
  <si>
    <t>Marcas viales con pintura de trafico según norma INVIAS y diseño (Incluye microesferas)</t>
  </si>
  <si>
    <t>Suministro y aplicación de pintura acrílica con micro esferas, líneas continuas y discontinuas de 12 cm según norma INVIAS</t>
  </si>
  <si>
    <t>V</t>
  </si>
  <si>
    <t>COSTO DIRECTO OBRA CIVIL</t>
  </si>
  <si>
    <t>VALOR TOTAL OBRA CIVIL</t>
  </si>
  <si>
    <t>Malla electrosoldada diámetro 4,0 mm, Hueco 15cm*15cm, incluye suministro, fijación e instalación.</t>
  </si>
  <si>
    <t>Suministro e Instalación de Bordillo prefabricados Tipo A-80 (800mm*200mm*350mm)</t>
  </si>
  <si>
    <t>MURO PRENSADO TIPO SANTA FE E=0.25 MTS (PARA BASE DE SILLAS EN CONCRETO)</t>
  </si>
  <si>
    <t>TUBERIA PVC NOVAFORT DIAMETRO 110mm</t>
  </si>
  <si>
    <t xml:space="preserve"> INSTALACIÓN ANILLOS METALICOS 2 m diámetro</t>
  </si>
  <si>
    <t>PODA DE ARBOLES HASTA 3m</t>
  </si>
  <si>
    <t>Placa maciza concreto hidráulico Mr 4.0 Mpa E=0.10m color terracota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</si>
</sst>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\$#,##0.00"/>
    <numFmt numFmtId="165" formatCode="_([$$-240A]\ * #,##0.00_);_([$$-240A]\ * \(#,##0.00\);_([$$-240A]\ 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2" fontId="3" fillId="0" borderId="11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center"/>
      <protection/>
    </xf>
    <xf numFmtId="44" fontId="3" fillId="0" borderId="10" xfId="55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vertical="center" wrapText="1"/>
      <protection/>
    </xf>
    <xf numFmtId="0" fontId="3" fillId="0" borderId="11" xfId="59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justify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vertical="center"/>
      <protection/>
    </xf>
    <xf numFmtId="164" fontId="3" fillId="33" borderId="13" xfId="61" applyNumberFormat="1" applyFont="1" applyFill="1" applyBorder="1" applyAlignment="1">
      <alignment horizontal="right" wrapText="1"/>
      <protection/>
    </xf>
    <xf numFmtId="0" fontId="3" fillId="34" borderId="14" xfId="61" applyFont="1" applyFill="1" applyBorder="1" applyAlignment="1">
      <alignment horizontal="center"/>
      <protection/>
    </xf>
    <xf numFmtId="0" fontId="2" fillId="0" borderId="15" xfId="61" applyFont="1" applyBorder="1" applyAlignment="1">
      <alignment horizontal="right"/>
      <protection/>
    </xf>
    <xf numFmtId="164" fontId="2" fillId="34" borderId="16" xfId="61" applyNumberFormat="1" applyFont="1" applyFill="1" applyBorder="1" applyAlignment="1">
      <alignment horizontal="right"/>
      <protection/>
    </xf>
    <xf numFmtId="0" fontId="3" fillId="34" borderId="17" xfId="61" applyFont="1" applyFill="1" applyBorder="1" applyAlignment="1">
      <alignment horizontal="center"/>
      <protection/>
    </xf>
    <xf numFmtId="9" fontId="2" fillId="0" borderId="18" xfId="67" applyFont="1" applyBorder="1" applyAlignment="1">
      <alignment horizontal="center"/>
    </xf>
    <xf numFmtId="164" fontId="2" fillId="34" borderId="19" xfId="61" applyNumberFormat="1" applyFont="1" applyFill="1" applyBorder="1" applyAlignment="1">
      <alignment horizontal="right"/>
      <protection/>
    </xf>
    <xf numFmtId="0" fontId="3" fillId="34" borderId="20" xfId="61" applyFont="1" applyFill="1" applyBorder="1" applyAlignment="1">
      <alignment horizontal="center"/>
      <protection/>
    </xf>
    <xf numFmtId="0" fontId="2" fillId="0" borderId="21" xfId="61" applyFont="1" applyBorder="1" applyAlignment="1">
      <alignment horizontal="right"/>
      <protection/>
    </xf>
    <xf numFmtId="164" fontId="2" fillId="34" borderId="22" xfId="61" applyNumberFormat="1" applyFont="1" applyFill="1" applyBorder="1" applyAlignment="1">
      <alignment horizontal="right"/>
      <protection/>
    </xf>
    <xf numFmtId="0" fontId="2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24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/>
      <protection/>
    </xf>
    <xf numFmtId="0" fontId="3" fillId="0" borderId="25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center" vertical="center"/>
      <protection/>
    </xf>
    <xf numFmtId="44" fontId="3" fillId="0" borderId="11" xfId="55" applyFont="1" applyFill="1" applyBorder="1" applyAlignment="1">
      <alignment horizontal="center" vertical="center" wrapText="1"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41" fillId="0" borderId="10" xfId="61" applyFont="1" applyFill="1" applyBorder="1" applyAlignment="1">
      <alignment horizontal="justify" vertical="center" wrapText="1"/>
      <protection/>
    </xf>
    <xf numFmtId="0" fontId="41" fillId="0" borderId="10" xfId="61" applyFont="1" applyFill="1" applyBorder="1" applyAlignment="1">
      <alignment horizontal="justify" wrapText="1"/>
      <protection/>
    </xf>
    <xf numFmtId="0" fontId="41" fillId="0" borderId="0" xfId="64" applyFont="1" applyAlignment="1">
      <alignment/>
      <protection/>
    </xf>
    <xf numFmtId="0" fontId="41" fillId="0" borderId="0" xfId="64" applyFont="1" applyBorder="1" applyAlignment="1">
      <alignment/>
      <protection/>
    </xf>
    <xf numFmtId="0" fontId="41" fillId="0" borderId="29" xfId="64" applyFont="1" applyBorder="1" applyAlignment="1">
      <alignment/>
      <protection/>
    </xf>
    <xf numFmtId="0" fontId="41" fillId="0" borderId="0" xfId="64" applyFont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41" fillId="0" borderId="10" xfId="64" applyFont="1" applyFill="1" applyBorder="1" applyAlignment="1">
      <alignment horizontal="left" vertical="center" wrapText="1"/>
      <protection/>
    </xf>
    <xf numFmtId="0" fontId="41" fillId="0" borderId="0" xfId="64" applyFont="1" applyAlignment="1">
      <alignment horizontal="center" vertical="center"/>
      <protection/>
    </xf>
    <xf numFmtId="0" fontId="41" fillId="0" borderId="17" xfId="64" applyFont="1" applyFill="1" applyBorder="1" applyAlignment="1">
      <alignment wrapText="1"/>
      <protection/>
    </xf>
    <xf numFmtId="0" fontId="41" fillId="0" borderId="0" xfId="64" applyFont="1" applyAlignment="1">
      <alignment horizontal="left" vertical="center" wrapText="1"/>
      <protection/>
    </xf>
    <xf numFmtId="0" fontId="41" fillId="0" borderId="10" xfId="64" applyFont="1" applyFill="1" applyBorder="1" applyAlignment="1">
      <alignment vertical="center" wrapText="1"/>
      <protection/>
    </xf>
    <xf numFmtId="0" fontId="41" fillId="0" borderId="12" xfId="64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horizontal="justify" wrapText="1"/>
      <protection/>
    </xf>
    <xf numFmtId="0" fontId="3" fillId="0" borderId="0" xfId="58" applyFont="1">
      <alignment/>
      <protection/>
    </xf>
    <xf numFmtId="0" fontId="41" fillId="0" borderId="0" xfId="64" applyFont="1" applyBorder="1">
      <alignment/>
      <protection/>
    </xf>
    <xf numFmtId="164" fontId="41" fillId="0" borderId="31" xfId="59" applyNumberFormat="1" applyFont="1" applyFill="1" applyBorder="1" applyAlignment="1">
      <alignment horizontal="center" vertical="center" wrapText="1"/>
      <protection/>
    </xf>
    <xf numFmtId="164" fontId="41" fillId="0" borderId="19" xfId="59" applyNumberFormat="1" applyFont="1" applyFill="1" applyBorder="1" applyAlignment="1">
      <alignment horizontal="center" vertical="center" wrapText="1"/>
      <protection/>
    </xf>
    <xf numFmtId="164" fontId="41" fillId="0" borderId="32" xfId="59" applyNumberFormat="1" applyFont="1" applyFill="1" applyBorder="1" applyAlignment="1">
      <alignment horizontal="center" vertical="center" wrapText="1"/>
      <protection/>
    </xf>
    <xf numFmtId="164" fontId="41" fillId="0" borderId="31" xfId="59" applyNumberFormat="1" applyFont="1" applyFill="1" applyBorder="1" applyAlignment="1">
      <alignment horizontal="center" wrapText="1"/>
      <protection/>
    </xf>
    <xf numFmtId="164" fontId="41" fillId="0" borderId="33" xfId="59" applyNumberFormat="1" applyFont="1" applyFill="1" applyBorder="1" applyAlignment="1">
      <alignment horizontal="center" wrapText="1"/>
      <protection/>
    </xf>
    <xf numFmtId="164" fontId="41" fillId="0" borderId="34" xfId="59" applyNumberFormat="1" applyFont="1" applyFill="1" applyBorder="1" applyAlignment="1">
      <alignment horizontal="center" vertical="center" wrapText="1"/>
      <protection/>
    </xf>
    <xf numFmtId="164" fontId="41" fillId="0" borderId="22" xfId="59" applyNumberFormat="1" applyFont="1" applyFill="1" applyBorder="1" applyAlignment="1">
      <alignment horizontal="center" vertical="center" wrapText="1"/>
      <protection/>
    </xf>
    <xf numFmtId="44" fontId="3" fillId="0" borderId="12" xfId="55" applyFont="1" applyFill="1" applyBorder="1" applyAlignment="1">
      <alignment horizontal="center" vertical="center" wrapText="1"/>
    </xf>
    <xf numFmtId="2" fontId="3" fillId="0" borderId="10" xfId="61" applyNumberFormat="1" applyFont="1" applyFill="1" applyBorder="1" applyAlignment="1">
      <alignment horizontal="center" vertical="center"/>
      <protection/>
    </xf>
    <xf numFmtId="164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164" fontId="3" fillId="0" borderId="10" xfId="61" applyNumberFormat="1" applyFont="1" applyFill="1" applyBorder="1" applyAlignment="1">
      <alignment horizontal="center" wrapText="1"/>
      <protection/>
    </xf>
    <xf numFmtId="0" fontId="3" fillId="0" borderId="24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horizontal="center"/>
      <protection/>
    </xf>
    <xf numFmtId="2" fontId="3" fillId="0" borderId="12" xfId="61" applyNumberFormat="1" applyFont="1" applyFill="1" applyBorder="1" applyAlignment="1">
      <alignment horizontal="center" vertical="center"/>
      <protection/>
    </xf>
    <xf numFmtId="164" fontId="3" fillId="0" borderId="12" xfId="61" applyNumberFormat="1" applyFont="1" applyFill="1" applyBorder="1" applyAlignment="1">
      <alignment horizont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2" fontId="3" fillId="0" borderId="12" xfId="59" applyNumberFormat="1" applyFont="1" applyFill="1" applyBorder="1" applyAlignment="1">
      <alignment horizontal="center" vertical="center"/>
      <protection/>
    </xf>
    <xf numFmtId="1" fontId="3" fillId="0" borderId="11" xfId="59" applyNumberFormat="1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 wrapText="1"/>
      <protection/>
    </xf>
    <xf numFmtId="1" fontId="41" fillId="0" borderId="10" xfId="64" applyNumberFormat="1" applyFont="1" applyFill="1" applyBorder="1" applyAlignment="1">
      <alignment horizontal="center" vertical="center" wrapText="1"/>
      <protection/>
    </xf>
    <xf numFmtId="0" fontId="41" fillId="0" borderId="10" xfId="64" applyFont="1" applyFill="1" applyBorder="1" applyAlignment="1">
      <alignment horizontal="center" wrapText="1"/>
      <protection/>
    </xf>
    <xf numFmtId="1" fontId="41" fillId="0" borderId="10" xfId="64" applyNumberFormat="1" applyFont="1" applyFill="1" applyBorder="1" applyAlignment="1">
      <alignment horizontal="center" wrapText="1"/>
      <protection/>
    </xf>
    <xf numFmtId="0" fontId="41" fillId="0" borderId="10" xfId="64" applyFont="1" applyFill="1" applyBorder="1" applyAlignment="1">
      <alignment horizontal="center"/>
      <protection/>
    </xf>
    <xf numFmtId="1" fontId="41" fillId="0" borderId="10" xfId="64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1" fontId="41" fillId="0" borderId="10" xfId="64" applyNumberFormat="1" applyFont="1" applyFill="1" applyBorder="1" applyAlignment="1">
      <alignment horizontal="center" vertical="center"/>
      <protection/>
    </xf>
    <xf numFmtId="44" fontId="3" fillId="0" borderId="10" xfId="54" applyFont="1" applyFill="1" applyBorder="1" applyAlignment="1">
      <alignment horizontal="center" vertical="center"/>
    </xf>
    <xf numFmtId="0" fontId="41" fillId="0" borderId="35" xfId="64" applyFont="1" applyFill="1" applyBorder="1" applyAlignment="1">
      <alignment horizontal="center" vertical="center" wrapText="1"/>
      <protection/>
    </xf>
    <xf numFmtId="1" fontId="41" fillId="0" borderId="12" xfId="64" applyNumberFormat="1" applyFont="1" applyFill="1" applyBorder="1" applyAlignment="1">
      <alignment horizontal="center" vertical="center" wrapText="1"/>
      <protection/>
    </xf>
    <xf numFmtId="44" fontId="3" fillId="0" borderId="12" xfId="54" applyFont="1" applyFill="1" applyBorder="1" applyAlignment="1">
      <alignment horizontal="center" vertical="center" wrapText="1"/>
    </xf>
    <xf numFmtId="165" fontId="3" fillId="0" borderId="11" xfId="54" applyNumberFormat="1" applyFont="1" applyFill="1" applyBorder="1" applyAlignment="1">
      <alignment horizontal="center" vertical="center" wrapText="1"/>
    </xf>
    <xf numFmtId="44" fontId="3" fillId="0" borderId="10" xfId="54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/>
      <protection/>
    </xf>
    <xf numFmtId="1" fontId="3" fillId="0" borderId="11" xfId="61" applyNumberFormat="1" applyFont="1" applyFill="1" applyBorder="1" applyAlignment="1">
      <alignment horizontal="center" vertical="center"/>
      <protection/>
    </xf>
    <xf numFmtId="44" fontId="3" fillId="0" borderId="11" xfId="54" applyFont="1" applyFill="1" applyBorder="1" applyAlignment="1">
      <alignment horizontal="center" vertical="center" wrapText="1"/>
    </xf>
    <xf numFmtId="0" fontId="3" fillId="0" borderId="27" xfId="61" applyFont="1" applyFill="1" applyBorder="1" applyAlignment="1">
      <alignment horizontal="center" vertical="center"/>
      <protection/>
    </xf>
    <xf numFmtId="1" fontId="3" fillId="0" borderId="27" xfId="61" applyNumberFormat="1" applyFont="1" applyFill="1" applyBorder="1" applyAlignment="1">
      <alignment horizontal="center" vertical="center"/>
      <protection/>
    </xf>
    <xf numFmtId="44" fontId="3" fillId="0" borderId="27" xfId="54" applyFont="1" applyFill="1" applyBorder="1" applyAlignment="1">
      <alignment horizontal="center" vertical="center" wrapText="1"/>
    </xf>
    <xf numFmtId="164" fontId="2" fillId="33" borderId="13" xfId="61" applyNumberFormat="1" applyFont="1" applyFill="1" applyBorder="1" applyAlignment="1">
      <alignment horizontal="right" wrapText="1"/>
      <protection/>
    </xf>
    <xf numFmtId="0" fontId="2" fillId="0" borderId="36" xfId="59" applyFont="1" applyFill="1" applyBorder="1" applyAlignment="1">
      <alignment horizontal="center"/>
      <protection/>
    </xf>
    <xf numFmtId="0" fontId="2" fillId="0" borderId="25" xfId="59" applyFont="1" applyFill="1" applyBorder="1" applyAlignment="1">
      <alignment horizontal="center"/>
      <protection/>
    </xf>
    <xf numFmtId="0" fontId="3" fillId="0" borderId="25" xfId="59" applyFont="1" applyFill="1" applyBorder="1" applyAlignment="1">
      <alignment horizontal="center"/>
      <protection/>
    </xf>
    <xf numFmtId="0" fontId="2" fillId="35" borderId="37" xfId="61" applyFont="1" applyFill="1" applyBorder="1" applyAlignment="1">
      <alignment horizontal="center" vertical="center"/>
      <protection/>
    </xf>
    <xf numFmtId="0" fontId="2" fillId="35" borderId="38" xfId="61" applyFont="1" applyFill="1" applyBorder="1" applyAlignment="1">
      <alignment horizontal="center" vertical="center"/>
      <protection/>
    </xf>
    <xf numFmtId="0" fontId="2" fillId="35" borderId="38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44" fontId="3" fillId="0" borderId="29" xfId="54" applyFont="1" applyBorder="1" applyAlignment="1">
      <alignment horizontal="center" vertical="center"/>
    </xf>
    <xf numFmtId="0" fontId="3" fillId="0" borderId="25" xfId="61" applyFont="1" applyFill="1" applyBorder="1" applyAlignment="1">
      <alignment horizontal="center" wrapText="1"/>
      <protection/>
    </xf>
    <xf numFmtId="0" fontId="3" fillId="0" borderId="39" xfId="61" applyFont="1" applyFill="1" applyBorder="1" applyAlignment="1">
      <alignment horizontal="center" wrapText="1"/>
      <protection/>
    </xf>
    <xf numFmtId="0" fontId="3" fillId="0" borderId="40" xfId="61" applyFont="1" applyFill="1" applyBorder="1" applyAlignment="1">
      <alignment horizontal="center" wrapText="1"/>
      <protection/>
    </xf>
    <xf numFmtId="0" fontId="2" fillId="0" borderId="0" xfId="61" applyFont="1" applyFill="1" applyBorder="1" applyAlignment="1">
      <alignment horizontal="center"/>
      <protection/>
    </xf>
    <xf numFmtId="0" fontId="41" fillId="16" borderId="41" xfId="61" applyFont="1" applyFill="1" applyBorder="1" applyAlignment="1">
      <alignment horizontal="center" wrapText="1"/>
      <protection/>
    </xf>
    <xf numFmtId="0" fontId="41" fillId="16" borderId="42" xfId="61" applyFont="1" applyFill="1" applyBorder="1" applyAlignment="1">
      <alignment horizontal="center" wrapText="1"/>
      <protection/>
    </xf>
    <xf numFmtId="0" fontId="2" fillId="0" borderId="25" xfId="59" applyFont="1" applyFill="1" applyBorder="1" applyAlignment="1">
      <alignment horizontal="center"/>
      <protection/>
    </xf>
    <xf numFmtId="0" fontId="2" fillId="0" borderId="39" xfId="59" applyFont="1" applyFill="1" applyBorder="1" applyAlignment="1">
      <alignment horizontal="center"/>
      <protection/>
    </xf>
    <xf numFmtId="0" fontId="2" fillId="0" borderId="40" xfId="59" applyFont="1" applyFill="1" applyBorder="1" applyAlignment="1">
      <alignment horizontal="center"/>
      <protection/>
    </xf>
    <xf numFmtId="0" fontId="42" fillId="16" borderId="41" xfId="61" applyFont="1" applyFill="1" applyBorder="1" applyAlignment="1">
      <alignment horizontal="center" wrapText="1"/>
      <protection/>
    </xf>
    <xf numFmtId="0" fontId="42" fillId="16" borderId="42" xfId="61" applyFont="1" applyFill="1" applyBorder="1" applyAlignment="1">
      <alignment horizontal="center" wrapText="1"/>
      <protection/>
    </xf>
    <xf numFmtId="0" fontId="2" fillId="0" borderId="43" xfId="61" applyFont="1" applyBorder="1" applyAlignment="1">
      <alignment horizontal="right"/>
      <protection/>
    </xf>
    <xf numFmtId="0" fontId="2" fillId="0" borderId="30" xfId="61" applyFont="1" applyBorder="1" applyAlignment="1">
      <alignment horizontal="right"/>
      <protection/>
    </xf>
    <xf numFmtId="0" fontId="2" fillId="0" borderId="44" xfId="61" applyFont="1" applyBorder="1" applyAlignment="1">
      <alignment horizontal="right"/>
      <protection/>
    </xf>
    <xf numFmtId="0" fontId="2" fillId="0" borderId="18" xfId="61" applyFont="1" applyBorder="1" applyAlignment="1">
      <alignment horizontal="right"/>
      <protection/>
    </xf>
    <xf numFmtId="0" fontId="2" fillId="0" borderId="45" xfId="61" applyFont="1" applyBorder="1" applyAlignment="1">
      <alignment horizontal="right"/>
      <protection/>
    </xf>
    <xf numFmtId="0" fontId="2" fillId="0" borderId="46" xfId="61" applyFont="1" applyBorder="1" applyAlignment="1">
      <alignment horizontal="right"/>
      <protection/>
    </xf>
    <xf numFmtId="0" fontId="3" fillId="0" borderId="25" xfId="59" applyFont="1" applyFill="1" applyBorder="1" applyAlignment="1">
      <alignment horizontal="center"/>
      <protection/>
    </xf>
    <xf numFmtId="0" fontId="3" fillId="0" borderId="39" xfId="59" applyFont="1" applyFill="1" applyBorder="1" applyAlignment="1">
      <alignment horizontal="center"/>
      <protection/>
    </xf>
    <xf numFmtId="0" fontId="3" fillId="0" borderId="40" xfId="59" applyFont="1" applyFill="1" applyBorder="1" applyAlignment="1">
      <alignment horizont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2 2" xfId="53"/>
    <cellStyle name="Moneda 2 3" xfId="54"/>
    <cellStyle name="Moneda 4" xfId="55"/>
    <cellStyle name="Neutral" xfId="56"/>
    <cellStyle name="Normal 10" xfId="57"/>
    <cellStyle name="Normal 2" xfId="58"/>
    <cellStyle name="Normal 3" xfId="59"/>
    <cellStyle name="Normal 3 4" xfId="60"/>
    <cellStyle name="Normal 4" xfId="61"/>
    <cellStyle name="Normal 4 2" xfId="62"/>
    <cellStyle name="Normal 5" xfId="63"/>
    <cellStyle name="Normal 5 2" xfId="64"/>
    <cellStyle name="Notas" xfId="65"/>
    <cellStyle name="Percent" xfId="66"/>
    <cellStyle name="Porcentaje 2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45" customWidth="1"/>
    <col min="2" max="2" width="44.7109375" style="45" customWidth="1"/>
    <col min="3" max="3" width="11.8515625" style="45" customWidth="1"/>
    <col min="4" max="4" width="14.00390625" style="45" bestFit="1" customWidth="1"/>
    <col min="5" max="5" width="17.7109375" style="45" customWidth="1"/>
    <col min="6" max="6" width="20.00390625" style="45" customWidth="1"/>
    <col min="7" max="7" width="12.00390625" style="45" bestFit="1" customWidth="1"/>
    <col min="8" max="16384" width="11.421875" style="45" customWidth="1"/>
  </cols>
  <sheetData>
    <row r="2" spans="1:6" ht="12">
      <c r="A2" s="113" t="s">
        <v>76</v>
      </c>
      <c r="B2" s="113"/>
      <c r="C2" s="113"/>
      <c r="D2" s="113"/>
      <c r="E2" s="113"/>
      <c r="F2" s="113"/>
    </row>
    <row r="3" spans="1:6" ht="12.75" thickBot="1">
      <c r="A3" s="47"/>
      <c r="B3" s="46"/>
      <c r="C3" s="46"/>
      <c r="D3" s="46"/>
      <c r="E3" s="46"/>
      <c r="F3" s="46"/>
    </row>
    <row r="4" spans="1:6" s="48" customFormat="1" ht="24" customHeight="1" thickBot="1">
      <c r="A4" s="105" t="s">
        <v>5</v>
      </c>
      <c r="B4" s="106" t="s">
        <v>0</v>
      </c>
      <c r="C4" s="106" t="s">
        <v>1</v>
      </c>
      <c r="D4" s="106" t="s">
        <v>4</v>
      </c>
      <c r="E4" s="107" t="s">
        <v>2</v>
      </c>
      <c r="F4" s="108" t="s">
        <v>3</v>
      </c>
    </row>
    <row r="5" spans="1:6" ht="12.75" thickBot="1">
      <c r="A5" s="32" t="s">
        <v>74</v>
      </c>
      <c r="B5" s="110" t="s">
        <v>75</v>
      </c>
      <c r="C5" s="111"/>
      <c r="D5" s="111"/>
      <c r="E5" s="111"/>
      <c r="F5" s="112"/>
    </row>
    <row r="6" spans="1:6" s="48" customFormat="1" ht="43.5" customHeight="1">
      <c r="A6" s="28">
        <v>1</v>
      </c>
      <c r="B6" s="5" t="s">
        <v>16</v>
      </c>
      <c r="C6" s="3" t="s">
        <v>14</v>
      </c>
      <c r="D6" s="77">
        <v>950</v>
      </c>
      <c r="E6" s="93">
        <v>4630</v>
      </c>
      <c r="F6" s="59">
        <f aca="true" t="shared" si="0" ref="F6:F13">+D6*E6</f>
        <v>4398500</v>
      </c>
    </row>
    <row r="7" spans="1:6" s="48" customFormat="1" ht="54.75" customHeight="1">
      <c r="A7" s="29">
        <v>2</v>
      </c>
      <c r="B7" s="7" t="s">
        <v>17</v>
      </c>
      <c r="C7" s="4" t="s">
        <v>11</v>
      </c>
      <c r="D7" s="42">
        <v>800</v>
      </c>
      <c r="E7" s="8">
        <v>2032</v>
      </c>
      <c r="F7" s="60">
        <f t="shared" si="0"/>
        <v>1625600</v>
      </c>
    </row>
    <row r="8" spans="1:6" s="48" customFormat="1" ht="65.25" customHeight="1">
      <c r="A8" s="29">
        <v>3</v>
      </c>
      <c r="B8" s="9" t="s">
        <v>18</v>
      </c>
      <c r="C8" s="4" t="s">
        <v>14</v>
      </c>
      <c r="D8" s="42">
        <v>39</v>
      </c>
      <c r="E8" s="8">
        <v>9332</v>
      </c>
      <c r="F8" s="60">
        <f t="shared" si="0"/>
        <v>363948</v>
      </c>
    </row>
    <row r="9" spans="1:6" s="48" customFormat="1" ht="48">
      <c r="A9" s="33">
        <v>4</v>
      </c>
      <c r="B9" s="7" t="s">
        <v>19</v>
      </c>
      <c r="C9" s="4" t="s">
        <v>11</v>
      </c>
      <c r="D9" s="42">
        <v>1950</v>
      </c>
      <c r="E9" s="8">
        <v>37907</v>
      </c>
      <c r="F9" s="60">
        <f t="shared" si="0"/>
        <v>73918650</v>
      </c>
    </row>
    <row r="10" spans="1:6" s="48" customFormat="1" ht="51.75" customHeight="1">
      <c r="A10" s="29">
        <v>5</v>
      </c>
      <c r="B10" s="7" t="s">
        <v>20</v>
      </c>
      <c r="C10" s="4" t="s">
        <v>14</v>
      </c>
      <c r="D10" s="42">
        <v>260</v>
      </c>
      <c r="E10" s="94">
        <v>4332</v>
      </c>
      <c r="F10" s="60">
        <f t="shared" si="0"/>
        <v>1126320</v>
      </c>
    </row>
    <row r="11" spans="1:6" s="48" customFormat="1" ht="12">
      <c r="A11" s="33">
        <v>6</v>
      </c>
      <c r="B11" s="34" t="s">
        <v>21</v>
      </c>
      <c r="C11" s="95" t="s">
        <v>14</v>
      </c>
      <c r="D11" s="96">
        <v>132</v>
      </c>
      <c r="E11" s="97">
        <v>3816</v>
      </c>
      <c r="F11" s="60">
        <f t="shared" si="0"/>
        <v>503712</v>
      </c>
    </row>
    <row r="12" spans="1:6" s="48" customFormat="1" ht="24">
      <c r="A12" s="33">
        <v>7</v>
      </c>
      <c r="B12" s="35" t="s">
        <v>22</v>
      </c>
      <c r="C12" s="95" t="s">
        <v>11</v>
      </c>
      <c r="D12" s="96">
        <v>145</v>
      </c>
      <c r="E12" s="97">
        <v>8034</v>
      </c>
      <c r="F12" s="60">
        <f t="shared" si="0"/>
        <v>1164930</v>
      </c>
    </row>
    <row r="13" spans="1:6" s="48" customFormat="1" ht="39.75" customHeight="1" thickBot="1">
      <c r="A13" s="36">
        <v>8</v>
      </c>
      <c r="B13" s="37" t="s">
        <v>23</v>
      </c>
      <c r="C13" s="98" t="s">
        <v>12</v>
      </c>
      <c r="D13" s="99">
        <v>400</v>
      </c>
      <c r="E13" s="100">
        <v>57282</v>
      </c>
      <c r="F13" s="61">
        <f t="shared" si="0"/>
        <v>22912800</v>
      </c>
    </row>
    <row r="14" spans="1:6" s="48" customFormat="1" ht="15.75" customHeight="1" thickBot="1">
      <c r="A14" s="114" t="s">
        <v>24</v>
      </c>
      <c r="B14" s="115"/>
      <c r="C14" s="115"/>
      <c r="D14" s="115"/>
      <c r="E14" s="115"/>
      <c r="F14" s="16">
        <f>+SUM(F6:F13)</f>
        <v>106014460</v>
      </c>
    </row>
    <row r="15" spans="1:6" ht="12.75" thickBot="1">
      <c r="A15" s="32" t="s">
        <v>25</v>
      </c>
      <c r="B15" s="110" t="s">
        <v>26</v>
      </c>
      <c r="C15" s="111"/>
      <c r="D15" s="111"/>
      <c r="E15" s="111"/>
      <c r="F15" s="112"/>
    </row>
    <row r="16" spans="1:7" s="48" customFormat="1" ht="66" customHeight="1">
      <c r="A16" s="38">
        <v>1</v>
      </c>
      <c r="B16" s="10" t="s">
        <v>27</v>
      </c>
      <c r="C16" s="3" t="s">
        <v>12</v>
      </c>
      <c r="D16" s="77">
        <v>180</v>
      </c>
      <c r="E16" s="39">
        <v>60920</v>
      </c>
      <c r="F16" s="59">
        <f aca="true" t="shared" si="1" ref="F16:F34">+D16*E16</f>
        <v>10965600</v>
      </c>
      <c r="G16" s="49"/>
    </row>
    <row r="17" spans="1:7" s="48" customFormat="1" ht="24">
      <c r="A17" s="40">
        <v>2</v>
      </c>
      <c r="B17" s="9" t="s">
        <v>86</v>
      </c>
      <c r="C17" s="4" t="s">
        <v>13</v>
      </c>
      <c r="D17" s="42">
        <v>5200</v>
      </c>
      <c r="E17" s="8">
        <v>3621</v>
      </c>
      <c r="F17" s="60">
        <f t="shared" si="1"/>
        <v>18829200</v>
      </c>
      <c r="G17" s="49"/>
    </row>
    <row r="18" spans="1:6" s="51" customFormat="1" ht="36.75" customHeight="1">
      <c r="A18" s="41">
        <v>3</v>
      </c>
      <c r="B18" s="50" t="s">
        <v>77</v>
      </c>
      <c r="C18" s="78" t="s">
        <v>12</v>
      </c>
      <c r="D18" s="79">
        <v>170</v>
      </c>
      <c r="E18" s="8">
        <v>699384</v>
      </c>
      <c r="F18" s="60">
        <f t="shared" si="1"/>
        <v>118895280</v>
      </c>
    </row>
    <row r="19" spans="1:6" s="51" customFormat="1" ht="36.75" customHeight="1">
      <c r="A19" s="41">
        <v>4</v>
      </c>
      <c r="B19" s="50" t="s">
        <v>92</v>
      </c>
      <c r="C19" s="78" t="s">
        <v>12</v>
      </c>
      <c r="D19" s="79">
        <v>80</v>
      </c>
      <c r="E19" s="8">
        <v>711384</v>
      </c>
      <c r="F19" s="60">
        <f>+D19*E19</f>
        <v>56910720</v>
      </c>
    </row>
    <row r="20" spans="1:6" s="48" customFormat="1" ht="24">
      <c r="A20" s="41">
        <v>5</v>
      </c>
      <c r="B20" s="9" t="s">
        <v>87</v>
      </c>
      <c r="C20" s="4" t="s">
        <v>14</v>
      </c>
      <c r="D20" s="42">
        <v>1100</v>
      </c>
      <c r="E20" s="8">
        <v>40802</v>
      </c>
      <c r="F20" s="60">
        <f t="shared" si="1"/>
        <v>44882200</v>
      </c>
    </row>
    <row r="21" spans="1:6" s="48" customFormat="1" ht="36">
      <c r="A21" s="41">
        <v>6</v>
      </c>
      <c r="B21" s="7" t="s">
        <v>28</v>
      </c>
      <c r="C21" s="4" t="s">
        <v>12</v>
      </c>
      <c r="D21" s="42">
        <v>30</v>
      </c>
      <c r="E21" s="8">
        <v>549532</v>
      </c>
      <c r="F21" s="60">
        <f t="shared" si="1"/>
        <v>16485960</v>
      </c>
    </row>
    <row r="22" spans="1:6" ht="30" customHeight="1">
      <c r="A22" s="41">
        <v>7</v>
      </c>
      <c r="B22" s="11" t="s">
        <v>29</v>
      </c>
      <c r="C22" s="4" t="s">
        <v>13</v>
      </c>
      <c r="D22" s="42">
        <v>1560</v>
      </c>
      <c r="E22" s="8">
        <v>3606</v>
      </c>
      <c r="F22" s="59">
        <f t="shared" si="1"/>
        <v>5625360</v>
      </c>
    </row>
    <row r="23" spans="1:6" ht="24">
      <c r="A23" s="41">
        <v>8</v>
      </c>
      <c r="B23" s="11" t="s">
        <v>30</v>
      </c>
      <c r="C23" s="4" t="s">
        <v>12</v>
      </c>
      <c r="D23" s="42">
        <v>2</v>
      </c>
      <c r="E23" s="8">
        <v>670309</v>
      </c>
      <c r="F23" s="60">
        <f t="shared" si="1"/>
        <v>1340618</v>
      </c>
    </row>
    <row r="24" spans="1:6" ht="24">
      <c r="A24" s="41">
        <v>9</v>
      </c>
      <c r="B24" s="11" t="s">
        <v>88</v>
      </c>
      <c r="C24" s="4" t="s">
        <v>11</v>
      </c>
      <c r="D24" s="42">
        <v>130</v>
      </c>
      <c r="E24" s="8">
        <v>161030</v>
      </c>
      <c r="F24" s="60">
        <f t="shared" si="1"/>
        <v>20933900</v>
      </c>
    </row>
    <row r="25" spans="1:6" s="48" customFormat="1" ht="30.75" customHeight="1">
      <c r="A25" s="41">
        <v>10</v>
      </c>
      <c r="B25" s="7" t="s">
        <v>31</v>
      </c>
      <c r="C25" s="4" t="s">
        <v>11</v>
      </c>
      <c r="D25" s="42">
        <v>85</v>
      </c>
      <c r="E25" s="8">
        <v>229680</v>
      </c>
      <c r="F25" s="60">
        <f t="shared" si="1"/>
        <v>19522800</v>
      </c>
    </row>
    <row r="26" spans="1:6" s="51" customFormat="1" ht="12">
      <c r="A26" s="41">
        <v>11</v>
      </c>
      <c r="B26" s="12" t="s">
        <v>78</v>
      </c>
      <c r="C26" s="4" t="s">
        <v>15</v>
      </c>
      <c r="D26" s="42">
        <v>1600</v>
      </c>
      <c r="E26" s="8">
        <v>83168</v>
      </c>
      <c r="F26" s="60">
        <f t="shared" si="1"/>
        <v>133068800</v>
      </c>
    </row>
    <row r="27" spans="1:6" s="51" customFormat="1" ht="12">
      <c r="A27" s="41">
        <v>12</v>
      </c>
      <c r="B27" s="13" t="s">
        <v>79</v>
      </c>
      <c r="C27" s="4" t="s">
        <v>15</v>
      </c>
      <c r="D27" s="42">
        <v>125</v>
      </c>
      <c r="E27" s="8">
        <v>83168</v>
      </c>
      <c r="F27" s="60">
        <f t="shared" si="1"/>
        <v>10396000</v>
      </c>
    </row>
    <row r="28" spans="1:6" s="51" customFormat="1" ht="21" customHeight="1">
      <c r="A28" s="41">
        <v>13</v>
      </c>
      <c r="B28" s="12" t="s">
        <v>32</v>
      </c>
      <c r="C28" s="4" t="s">
        <v>11</v>
      </c>
      <c r="D28" s="42">
        <v>200</v>
      </c>
      <c r="E28" s="8">
        <v>21360</v>
      </c>
      <c r="F28" s="60">
        <f t="shared" si="1"/>
        <v>4272000</v>
      </c>
    </row>
    <row r="29" spans="1:6" ht="45.75" customHeight="1" hidden="1" thickBot="1">
      <c r="A29" s="41">
        <v>14</v>
      </c>
      <c r="B29" s="52" t="s">
        <v>77</v>
      </c>
      <c r="C29" s="80"/>
      <c r="D29" s="81">
        <v>153.67500000000004</v>
      </c>
      <c r="E29" s="80"/>
      <c r="F29" s="62">
        <f t="shared" si="1"/>
        <v>0</v>
      </c>
    </row>
    <row r="30" spans="1:6" ht="36" hidden="1">
      <c r="A30" s="41">
        <v>15</v>
      </c>
      <c r="B30" s="52" t="s">
        <v>80</v>
      </c>
      <c r="C30" s="82"/>
      <c r="D30" s="83">
        <v>75.226</v>
      </c>
      <c r="E30" s="82"/>
      <c r="F30" s="63">
        <f t="shared" si="1"/>
        <v>0</v>
      </c>
    </row>
    <row r="31" spans="1:6" s="53" customFormat="1" ht="38.25" customHeight="1">
      <c r="A31" s="41">
        <v>14</v>
      </c>
      <c r="B31" s="13" t="s">
        <v>33</v>
      </c>
      <c r="C31" s="84" t="s">
        <v>11</v>
      </c>
      <c r="D31" s="85">
        <v>500</v>
      </c>
      <c r="E31" s="8">
        <v>38963</v>
      </c>
      <c r="F31" s="60">
        <f t="shared" si="1"/>
        <v>19481500</v>
      </c>
    </row>
    <row r="32" spans="1:6" s="51" customFormat="1" ht="22.5" customHeight="1">
      <c r="A32" s="41">
        <v>15</v>
      </c>
      <c r="B32" s="12" t="s">
        <v>34</v>
      </c>
      <c r="C32" s="75" t="s">
        <v>11</v>
      </c>
      <c r="D32" s="86">
        <v>25</v>
      </c>
      <c r="E32" s="66">
        <v>104134</v>
      </c>
      <c r="F32" s="60">
        <f t="shared" si="1"/>
        <v>2603350</v>
      </c>
    </row>
    <row r="33" spans="1:6" s="48" customFormat="1" ht="32.25" customHeight="1">
      <c r="A33" s="41">
        <v>16</v>
      </c>
      <c r="B33" s="54" t="s">
        <v>81</v>
      </c>
      <c r="C33" s="87" t="s">
        <v>11</v>
      </c>
      <c r="D33" s="88">
        <v>10</v>
      </c>
      <c r="E33" s="89">
        <v>42376</v>
      </c>
      <c r="F33" s="60">
        <f t="shared" si="1"/>
        <v>423760</v>
      </c>
    </row>
    <row r="34" spans="1:6" s="48" customFormat="1" ht="46.5" customHeight="1" thickBot="1">
      <c r="A34" s="41">
        <v>17</v>
      </c>
      <c r="B34" s="55" t="s">
        <v>82</v>
      </c>
      <c r="C34" s="90" t="s">
        <v>14</v>
      </c>
      <c r="D34" s="91">
        <v>450</v>
      </c>
      <c r="E34" s="92">
        <v>2134</v>
      </c>
      <c r="F34" s="64">
        <f t="shared" si="1"/>
        <v>960300</v>
      </c>
    </row>
    <row r="35" spans="1:7" ht="12.75" thickBot="1">
      <c r="A35" s="114" t="s">
        <v>36</v>
      </c>
      <c r="B35" s="115"/>
      <c r="C35" s="115"/>
      <c r="D35" s="115"/>
      <c r="E35" s="115"/>
      <c r="F35" s="16">
        <f>SUM(F16:F34)</f>
        <v>485597348</v>
      </c>
      <c r="G35" s="46"/>
    </row>
    <row r="36" spans="1:7" ht="12.75" thickBot="1">
      <c r="A36" s="104" t="s">
        <v>37</v>
      </c>
      <c r="B36" s="127" t="s">
        <v>38</v>
      </c>
      <c r="C36" s="128"/>
      <c r="D36" s="128"/>
      <c r="E36" s="128"/>
      <c r="F36" s="129"/>
      <c r="G36" s="46"/>
    </row>
    <row r="37" spans="1:7" s="48" customFormat="1" ht="18.75" customHeight="1">
      <c r="A37" s="28">
        <v>1</v>
      </c>
      <c r="B37" s="10" t="s">
        <v>39</v>
      </c>
      <c r="C37" s="3" t="s">
        <v>15</v>
      </c>
      <c r="D37" s="6">
        <v>44</v>
      </c>
      <c r="E37" s="39">
        <v>721923</v>
      </c>
      <c r="F37" s="59">
        <f aca="true" t="shared" si="2" ref="F37:F52">+D37*E37</f>
        <v>31764612</v>
      </c>
      <c r="G37" s="109"/>
    </row>
    <row r="38" spans="1:7" s="48" customFormat="1" ht="27.75" customHeight="1">
      <c r="A38" s="29">
        <v>2</v>
      </c>
      <c r="B38" s="7" t="s">
        <v>40</v>
      </c>
      <c r="C38" s="4" t="s">
        <v>15</v>
      </c>
      <c r="D38" s="2">
        <v>3</v>
      </c>
      <c r="E38" s="8">
        <v>950997</v>
      </c>
      <c r="F38" s="59">
        <f t="shared" si="2"/>
        <v>2852991</v>
      </c>
      <c r="G38" s="109"/>
    </row>
    <row r="39" spans="1:7" s="48" customFormat="1" ht="27.75" customHeight="1">
      <c r="A39" s="29">
        <v>3</v>
      </c>
      <c r="B39" s="7" t="s">
        <v>41</v>
      </c>
      <c r="C39" s="4" t="s">
        <v>15</v>
      </c>
      <c r="D39" s="2">
        <v>4</v>
      </c>
      <c r="E39" s="8">
        <v>63627</v>
      </c>
      <c r="F39" s="59">
        <f t="shared" si="2"/>
        <v>254508</v>
      </c>
      <c r="G39" s="109"/>
    </row>
    <row r="40" spans="1:7" s="48" customFormat="1" ht="27.75" customHeight="1">
      <c r="A40" s="29">
        <v>4</v>
      </c>
      <c r="B40" s="7" t="s">
        <v>42</v>
      </c>
      <c r="C40" s="4" t="s">
        <v>15</v>
      </c>
      <c r="D40" s="2">
        <v>4</v>
      </c>
      <c r="E40" s="8">
        <v>45389</v>
      </c>
      <c r="F40" s="59">
        <f t="shared" si="2"/>
        <v>181556</v>
      </c>
      <c r="G40" s="109"/>
    </row>
    <row r="41" spans="1:7" s="48" customFormat="1" ht="27" customHeight="1">
      <c r="A41" s="29">
        <v>5</v>
      </c>
      <c r="B41" s="7" t="s">
        <v>43</v>
      </c>
      <c r="C41" s="4" t="s">
        <v>15</v>
      </c>
      <c r="D41" s="2">
        <v>44</v>
      </c>
      <c r="E41" s="8">
        <v>483028</v>
      </c>
      <c r="F41" s="59">
        <f t="shared" si="2"/>
        <v>21253232</v>
      </c>
      <c r="G41" s="109"/>
    </row>
    <row r="42" spans="1:7" s="48" customFormat="1" ht="25.5" customHeight="1">
      <c r="A42" s="29">
        <v>6</v>
      </c>
      <c r="B42" s="7" t="s">
        <v>44</v>
      </c>
      <c r="C42" s="4" t="s">
        <v>15</v>
      </c>
      <c r="D42" s="2">
        <v>44</v>
      </c>
      <c r="E42" s="8">
        <v>674932</v>
      </c>
      <c r="F42" s="59">
        <f t="shared" si="2"/>
        <v>29697008</v>
      </c>
      <c r="G42" s="109"/>
    </row>
    <row r="43" spans="1:7" s="48" customFormat="1" ht="28.5" customHeight="1">
      <c r="A43" s="29">
        <v>7</v>
      </c>
      <c r="B43" s="7" t="s">
        <v>45</v>
      </c>
      <c r="C43" s="4" t="s">
        <v>15</v>
      </c>
      <c r="D43" s="2">
        <v>32</v>
      </c>
      <c r="E43" s="8">
        <v>1263066</v>
      </c>
      <c r="F43" s="59">
        <f t="shared" si="2"/>
        <v>40418112</v>
      </c>
      <c r="G43" s="109"/>
    </row>
    <row r="44" spans="1:7" s="48" customFormat="1" ht="24" customHeight="1">
      <c r="A44" s="29">
        <v>8</v>
      </c>
      <c r="B44" s="7" t="s">
        <v>46</v>
      </c>
      <c r="C44" s="4" t="s">
        <v>15</v>
      </c>
      <c r="D44" s="2">
        <v>6</v>
      </c>
      <c r="E44" s="8">
        <v>1418656</v>
      </c>
      <c r="F44" s="59">
        <f t="shared" si="2"/>
        <v>8511936</v>
      </c>
      <c r="G44" s="109"/>
    </row>
    <row r="45" spans="1:7" s="48" customFormat="1" ht="28.5" customHeight="1">
      <c r="A45" s="29">
        <v>9</v>
      </c>
      <c r="B45" s="7" t="s">
        <v>47</v>
      </c>
      <c r="C45" s="4" t="s">
        <v>15</v>
      </c>
      <c r="D45" s="42">
        <v>378</v>
      </c>
      <c r="E45" s="8">
        <v>14653</v>
      </c>
      <c r="F45" s="59">
        <f t="shared" si="2"/>
        <v>5538834</v>
      </c>
      <c r="G45" s="109"/>
    </row>
    <row r="46" spans="1:7" s="48" customFormat="1" ht="22.5" customHeight="1">
      <c r="A46" s="29">
        <v>10</v>
      </c>
      <c r="B46" s="7" t="s">
        <v>48</v>
      </c>
      <c r="C46" s="4" t="s">
        <v>14</v>
      </c>
      <c r="D46" s="2">
        <v>33</v>
      </c>
      <c r="E46" s="8">
        <v>5320</v>
      </c>
      <c r="F46" s="59">
        <f t="shared" si="2"/>
        <v>175560</v>
      </c>
      <c r="G46" s="109"/>
    </row>
    <row r="47" spans="1:7" s="48" customFormat="1" ht="15.75" customHeight="1">
      <c r="A47" s="29">
        <v>11</v>
      </c>
      <c r="B47" s="7" t="s">
        <v>49</v>
      </c>
      <c r="C47" s="4" t="s">
        <v>14</v>
      </c>
      <c r="D47" s="2">
        <v>3600</v>
      </c>
      <c r="E47" s="8">
        <v>5120</v>
      </c>
      <c r="F47" s="59">
        <f t="shared" si="2"/>
        <v>18432000</v>
      </c>
      <c r="G47" s="109"/>
    </row>
    <row r="48" spans="1:7" s="48" customFormat="1" ht="12">
      <c r="A48" s="29">
        <v>12</v>
      </c>
      <c r="B48" s="7" t="s">
        <v>50</v>
      </c>
      <c r="C48" s="4" t="s">
        <v>15</v>
      </c>
      <c r="D48" s="2">
        <v>5</v>
      </c>
      <c r="E48" s="8">
        <v>557339</v>
      </c>
      <c r="F48" s="59">
        <f t="shared" si="2"/>
        <v>2786695</v>
      </c>
      <c r="G48" s="109"/>
    </row>
    <row r="49" spans="1:7" s="48" customFormat="1" ht="16.5" customHeight="1">
      <c r="A49" s="29">
        <v>13</v>
      </c>
      <c r="B49" s="7" t="s">
        <v>51</v>
      </c>
      <c r="C49" s="4" t="s">
        <v>15</v>
      </c>
      <c r="D49" s="2">
        <v>5</v>
      </c>
      <c r="E49" s="8">
        <v>133890</v>
      </c>
      <c r="F49" s="59">
        <f t="shared" si="2"/>
        <v>669450</v>
      </c>
      <c r="G49" s="109"/>
    </row>
    <row r="50" spans="1:7" s="48" customFormat="1" ht="24" customHeight="1">
      <c r="A50" s="29">
        <v>14</v>
      </c>
      <c r="B50" s="7" t="s">
        <v>52</v>
      </c>
      <c r="C50" s="4" t="s">
        <v>15</v>
      </c>
      <c r="D50" s="2">
        <v>8</v>
      </c>
      <c r="E50" s="8">
        <v>60450</v>
      </c>
      <c r="F50" s="59">
        <f t="shared" si="2"/>
        <v>483600</v>
      </c>
      <c r="G50" s="109"/>
    </row>
    <row r="51" spans="1:7" s="48" customFormat="1" ht="27.75" customHeight="1">
      <c r="A51" s="29">
        <v>15</v>
      </c>
      <c r="B51" s="7" t="s">
        <v>53</v>
      </c>
      <c r="C51" s="4" t="s">
        <v>15</v>
      </c>
      <c r="D51" s="2">
        <v>82</v>
      </c>
      <c r="E51" s="8">
        <v>359670</v>
      </c>
      <c r="F51" s="59">
        <f t="shared" si="2"/>
        <v>29492940</v>
      </c>
      <c r="G51" s="109"/>
    </row>
    <row r="52" spans="1:7" s="48" customFormat="1" ht="27.75" customHeight="1" thickBot="1">
      <c r="A52" s="29">
        <v>16</v>
      </c>
      <c r="B52" s="7" t="s">
        <v>54</v>
      </c>
      <c r="C52" s="4" t="s">
        <v>15</v>
      </c>
      <c r="D52" s="2">
        <v>4</v>
      </c>
      <c r="E52" s="8">
        <v>359670</v>
      </c>
      <c r="F52" s="64">
        <f t="shared" si="2"/>
        <v>1438680</v>
      </c>
      <c r="G52" s="109"/>
    </row>
    <row r="53" spans="1:6" s="48" customFormat="1" ht="15" customHeight="1" thickBot="1">
      <c r="A53" s="114" t="s">
        <v>55</v>
      </c>
      <c r="B53" s="115"/>
      <c r="C53" s="115"/>
      <c r="D53" s="115"/>
      <c r="E53" s="115"/>
      <c r="F53" s="16">
        <f>+SUM(F37:F52)</f>
        <v>193951714</v>
      </c>
    </row>
    <row r="54" spans="1:6" ht="12.75" thickBot="1">
      <c r="A54" s="102" t="s">
        <v>60</v>
      </c>
      <c r="B54" s="116" t="s">
        <v>56</v>
      </c>
      <c r="C54" s="117"/>
      <c r="D54" s="117"/>
      <c r="E54" s="117"/>
      <c r="F54" s="118"/>
    </row>
    <row r="55" spans="1:6" s="48" customFormat="1" ht="12">
      <c r="A55" s="28">
        <v>1</v>
      </c>
      <c r="B55" s="10" t="s">
        <v>91</v>
      </c>
      <c r="C55" s="3" t="s">
        <v>15</v>
      </c>
      <c r="D55" s="6">
        <v>7</v>
      </c>
      <c r="E55" s="39">
        <v>53454</v>
      </c>
      <c r="F55" s="59">
        <f>+D55*E55</f>
        <v>374178</v>
      </c>
    </row>
    <row r="56" spans="1:6" s="48" customFormat="1" ht="12">
      <c r="A56" s="29">
        <v>2</v>
      </c>
      <c r="B56" s="7" t="s">
        <v>57</v>
      </c>
      <c r="C56" s="4" t="s">
        <v>14</v>
      </c>
      <c r="D56" s="2">
        <v>35</v>
      </c>
      <c r="E56" s="8">
        <v>16132</v>
      </c>
      <c r="F56" s="60">
        <f>+D56*E56</f>
        <v>564620</v>
      </c>
    </row>
    <row r="57" spans="1:6" s="48" customFormat="1" ht="27" customHeight="1">
      <c r="A57" s="29">
        <v>3</v>
      </c>
      <c r="B57" s="7" t="s">
        <v>90</v>
      </c>
      <c r="C57" s="4" t="s">
        <v>15</v>
      </c>
      <c r="D57" s="2">
        <v>5</v>
      </c>
      <c r="E57" s="8">
        <v>104803</v>
      </c>
      <c r="F57" s="60">
        <f>+D57*E57</f>
        <v>524015</v>
      </c>
    </row>
    <row r="58" spans="1:6" s="48" customFormat="1" ht="27.75" customHeight="1" thickBot="1">
      <c r="A58" s="30">
        <v>4</v>
      </c>
      <c r="B58" s="14" t="s">
        <v>58</v>
      </c>
      <c r="C58" s="75" t="s">
        <v>15</v>
      </c>
      <c r="D58" s="76">
        <v>3</v>
      </c>
      <c r="E58" s="66">
        <v>597809</v>
      </c>
      <c r="F58" s="65">
        <f>+D58*E58</f>
        <v>1793427</v>
      </c>
    </row>
    <row r="59" spans="1:7" s="15" customFormat="1" ht="13.5" customHeight="1" thickBot="1">
      <c r="A59" s="114" t="s">
        <v>59</v>
      </c>
      <c r="B59" s="115"/>
      <c r="C59" s="115"/>
      <c r="D59" s="115"/>
      <c r="E59" s="115"/>
      <c r="F59" s="16">
        <f>+SUM(F55:F58)</f>
        <v>3256240</v>
      </c>
      <c r="G59" s="1"/>
    </row>
    <row r="60" spans="1:6" ht="12.75" thickBot="1">
      <c r="A60" s="103" t="s">
        <v>83</v>
      </c>
      <c r="B60" s="116" t="s">
        <v>61</v>
      </c>
      <c r="C60" s="117"/>
      <c r="D60" s="117"/>
      <c r="E60" s="117"/>
      <c r="F60" s="118"/>
    </row>
    <row r="61" spans="1:6" s="48" customFormat="1" ht="24">
      <c r="A61" s="28">
        <v>1</v>
      </c>
      <c r="B61" s="10" t="s">
        <v>62</v>
      </c>
      <c r="C61" s="3" t="s">
        <v>15</v>
      </c>
      <c r="D61" s="6">
        <v>7</v>
      </c>
      <c r="E61" s="39">
        <v>188301</v>
      </c>
      <c r="F61" s="59">
        <f aca="true" t="shared" si="3" ref="F61:F72">+D61*E61</f>
        <v>1318107</v>
      </c>
    </row>
    <row r="62" spans="1:6" s="48" customFormat="1" ht="24">
      <c r="A62" s="29">
        <v>2</v>
      </c>
      <c r="B62" s="7" t="s">
        <v>63</v>
      </c>
      <c r="C62" s="4" t="s">
        <v>15</v>
      </c>
      <c r="D62" s="2">
        <v>4</v>
      </c>
      <c r="E62" s="8">
        <v>188301</v>
      </c>
      <c r="F62" s="60">
        <f t="shared" si="3"/>
        <v>753204</v>
      </c>
    </row>
    <row r="63" spans="1:6" s="48" customFormat="1" ht="12">
      <c r="A63" s="29">
        <v>3</v>
      </c>
      <c r="B63" s="43" t="s">
        <v>64</v>
      </c>
      <c r="C63" s="4" t="s">
        <v>15</v>
      </c>
      <c r="D63" s="67">
        <v>4</v>
      </c>
      <c r="E63" s="68">
        <v>754769</v>
      </c>
      <c r="F63" s="60">
        <f t="shared" si="3"/>
        <v>3019076</v>
      </c>
    </row>
    <row r="64" spans="1:6" s="48" customFormat="1" ht="36">
      <c r="A64" s="29">
        <v>4</v>
      </c>
      <c r="B64" s="43" t="s">
        <v>65</v>
      </c>
      <c r="C64" s="4" t="s">
        <v>15</v>
      </c>
      <c r="D64" s="67">
        <v>1</v>
      </c>
      <c r="E64" s="68">
        <v>1286709</v>
      </c>
      <c r="F64" s="60">
        <f t="shared" si="3"/>
        <v>1286709</v>
      </c>
    </row>
    <row r="65" spans="1:6" s="48" customFormat="1" ht="36">
      <c r="A65" s="29">
        <v>5</v>
      </c>
      <c r="B65" s="43" t="s">
        <v>66</v>
      </c>
      <c r="C65" s="4" t="s">
        <v>12</v>
      </c>
      <c r="D65" s="67">
        <v>2.5</v>
      </c>
      <c r="E65" s="68">
        <v>101385</v>
      </c>
      <c r="F65" s="60">
        <f t="shared" si="3"/>
        <v>253462.5</v>
      </c>
    </row>
    <row r="66" spans="1:6" ht="12">
      <c r="A66" s="31">
        <v>6</v>
      </c>
      <c r="B66" s="44" t="s">
        <v>89</v>
      </c>
      <c r="C66" s="69" t="s">
        <v>14</v>
      </c>
      <c r="D66" s="67">
        <v>18</v>
      </c>
      <c r="E66" s="70">
        <v>27427</v>
      </c>
      <c r="F66" s="60">
        <f t="shared" si="3"/>
        <v>493686</v>
      </c>
    </row>
    <row r="67" spans="1:6" ht="12">
      <c r="A67" s="31">
        <v>7</v>
      </c>
      <c r="B67" s="44" t="s">
        <v>67</v>
      </c>
      <c r="C67" s="69" t="s">
        <v>14</v>
      </c>
      <c r="D67" s="67">
        <v>27</v>
      </c>
      <c r="E67" s="70">
        <v>50441</v>
      </c>
      <c r="F67" s="60">
        <f t="shared" si="3"/>
        <v>1361907</v>
      </c>
    </row>
    <row r="68" spans="1:6" ht="12">
      <c r="A68" s="31">
        <v>8</v>
      </c>
      <c r="B68" s="44" t="s">
        <v>68</v>
      </c>
      <c r="C68" s="69" t="s">
        <v>14</v>
      </c>
      <c r="D68" s="67">
        <v>17</v>
      </c>
      <c r="E68" s="70">
        <v>66697</v>
      </c>
      <c r="F68" s="60">
        <f t="shared" si="3"/>
        <v>1133849</v>
      </c>
    </row>
    <row r="69" spans="1:6" ht="12">
      <c r="A69" s="31">
        <v>9</v>
      </c>
      <c r="B69" s="44" t="s">
        <v>69</v>
      </c>
      <c r="C69" s="69" t="s">
        <v>35</v>
      </c>
      <c r="D69" s="67">
        <v>1</v>
      </c>
      <c r="E69" s="70">
        <v>99229</v>
      </c>
      <c r="F69" s="60">
        <f t="shared" si="3"/>
        <v>99229</v>
      </c>
    </row>
    <row r="70" spans="1:6" ht="36">
      <c r="A70" s="31">
        <v>10</v>
      </c>
      <c r="B70" s="44" t="s">
        <v>70</v>
      </c>
      <c r="C70" s="4" t="s">
        <v>35</v>
      </c>
      <c r="D70" s="67">
        <v>12</v>
      </c>
      <c r="E70" s="70">
        <v>320000</v>
      </c>
      <c r="F70" s="60">
        <f t="shared" si="3"/>
        <v>3840000</v>
      </c>
    </row>
    <row r="71" spans="1:6" ht="36">
      <c r="A71" s="31">
        <v>11</v>
      </c>
      <c r="B71" s="44" t="s">
        <v>71</v>
      </c>
      <c r="C71" s="69" t="s">
        <v>35</v>
      </c>
      <c r="D71" s="67">
        <v>10</v>
      </c>
      <c r="E71" s="70">
        <v>143000</v>
      </c>
      <c r="F71" s="60">
        <f t="shared" si="3"/>
        <v>1430000</v>
      </c>
    </row>
    <row r="72" spans="1:6" ht="36.75" thickBot="1">
      <c r="A72" s="71">
        <v>12</v>
      </c>
      <c r="B72" s="44" t="s">
        <v>72</v>
      </c>
      <c r="C72" s="72" t="s">
        <v>35</v>
      </c>
      <c r="D72" s="73">
        <v>4</v>
      </c>
      <c r="E72" s="74">
        <v>118000</v>
      </c>
      <c r="F72" s="60">
        <f t="shared" si="3"/>
        <v>472000</v>
      </c>
    </row>
    <row r="73" spans="1:6" ht="14.25" customHeight="1" thickBot="1">
      <c r="A73" s="119" t="s">
        <v>73</v>
      </c>
      <c r="B73" s="120"/>
      <c r="C73" s="120"/>
      <c r="D73" s="120"/>
      <c r="E73" s="120"/>
      <c r="F73" s="101">
        <f>+SUM(F61:F72)</f>
        <v>15461229.5</v>
      </c>
    </row>
    <row r="74" spans="1:6" ht="12">
      <c r="A74" s="17"/>
      <c r="B74" s="121" t="s">
        <v>84</v>
      </c>
      <c r="C74" s="122"/>
      <c r="D74" s="122"/>
      <c r="E74" s="18"/>
      <c r="F74" s="19">
        <f>+F14+F35+F53+F59+F73</f>
        <v>804280991.5</v>
      </c>
    </row>
    <row r="75" spans="1:6" ht="12">
      <c r="A75" s="20"/>
      <c r="B75" s="123" t="s">
        <v>7</v>
      </c>
      <c r="C75" s="124"/>
      <c r="D75" s="124"/>
      <c r="E75" s="21">
        <v>0.2</v>
      </c>
      <c r="F75" s="22">
        <f>+F74*0.2</f>
        <v>160856198.3</v>
      </c>
    </row>
    <row r="76" spans="1:6" ht="12">
      <c r="A76" s="20"/>
      <c r="B76" s="123" t="s">
        <v>8</v>
      </c>
      <c r="C76" s="124"/>
      <c r="D76" s="124"/>
      <c r="E76" s="21">
        <v>0.05</v>
      </c>
      <c r="F76" s="22">
        <f>+F74*0.05</f>
        <v>40214049.575</v>
      </c>
    </row>
    <row r="77" spans="1:6" ht="12">
      <c r="A77" s="20"/>
      <c r="B77" s="123" t="s">
        <v>9</v>
      </c>
      <c r="C77" s="124"/>
      <c r="D77" s="124"/>
      <c r="E77" s="21">
        <v>0.05</v>
      </c>
      <c r="F77" s="22">
        <f>+F74*0.05</f>
        <v>40214049.575</v>
      </c>
    </row>
    <row r="78" spans="1:6" ht="12">
      <c r="A78" s="20"/>
      <c r="B78" s="123" t="s">
        <v>6</v>
      </c>
      <c r="C78" s="124"/>
      <c r="D78" s="124"/>
      <c r="E78" s="21"/>
      <c r="F78" s="22">
        <f>+SUM(F74:F77)</f>
        <v>1045565288.95</v>
      </c>
    </row>
    <row r="79" spans="1:6" ht="12">
      <c r="A79" s="20"/>
      <c r="B79" s="123" t="s">
        <v>10</v>
      </c>
      <c r="C79" s="124"/>
      <c r="D79" s="124"/>
      <c r="E79" s="21">
        <v>0.19</v>
      </c>
      <c r="F79" s="22">
        <f>+F77*0.19</f>
        <v>7640669.41925</v>
      </c>
    </row>
    <row r="80" spans="1:6" ht="12.75" thickBot="1">
      <c r="A80" s="23"/>
      <c r="B80" s="125" t="s">
        <v>85</v>
      </c>
      <c r="C80" s="126"/>
      <c r="D80" s="126"/>
      <c r="E80" s="24"/>
      <c r="F80" s="25">
        <f>+SUM(F78:F79)</f>
        <v>1053205958.36925</v>
      </c>
    </row>
    <row r="81" spans="1:6" ht="12">
      <c r="A81" s="56"/>
      <c r="B81" s="56"/>
      <c r="C81" s="56"/>
      <c r="D81" s="56"/>
      <c r="E81" s="56"/>
      <c r="F81" s="56"/>
    </row>
    <row r="82" spans="2:3" ht="12">
      <c r="B82" s="57"/>
      <c r="C82" s="57"/>
    </row>
    <row r="83" spans="2:6" ht="12">
      <c r="B83" s="57"/>
      <c r="C83" s="57"/>
      <c r="D83" s="58"/>
      <c r="E83" s="58"/>
      <c r="F83" s="58"/>
    </row>
    <row r="84" spans="2:6" ht="12">
      <c r="B84" s="57"/>
      <c r="C84" s="57"/>
      <c r="D84" s="26"/>
      <c r="E84" s="26"/>
      <c r="F84" s="26"/>
    </row>
    <row r="85" spans="2:6" ht="12">
      <c r="B85" s="57"/>
      <c r="C85" s="57"/>
      <c r="D85" s="27"/>
      <c r="E85" s="27"/>
      <c r="F85" s="27"/>
    </row>
    <row r="86" spans="2:3" ht="12">
      <c r="B86" s="57"/>
      <c r="C86" s="57"/>
    </row>
    <row r="87" spans="2:3" ht="12">
      <c r="B87" s="57"/>
      <c r="C87" s="57"/>
    </row>
    <row r="88" spans="2:3" ht="12">
      <c r="B88" s="57"/>
      <c r="C88" s="57"/>
    </row>
  </sheetData>
  <sheetProtection/>
  <mergeCells count="19">
    <mergeCell ref="B79:D79"/>
    <mergeCell ref="B80:D80"/>
    <mergeCell ref="B76:D76"/>
    <mergeCell ref="A14:E14"/>
    <mergeCell ref="B15:F15"/>
    <mergeCell ref="A35:E35"/>
    <mergeCell ref="B36:F36"/>
    <mergeCell ref="A53:E53"/>
    <mergeCell ref="B54:F54"/>
    <mergeCell ref="A73:E73"/>
    <mergeCell ref="B74:D74"/>
    <mergeCell ref="B75:D75"/>
    <mergeCell ref="B77:D77"/>
    <mergeCell ref="B78:D78"/>
    <mergeCell ref="G37:G52"/>
    <mergeCell ref="B5:F5"/>
    <mergeCell ref="A2:F2"/>
    <mergeCell ref="A59:E59"/>
    <mergeCell ref="B60:F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nancyta</dc:creator>
  <cp:keywords/>
  <dc:description/>
  <cp:lastModifiedBy>Innovacion_Academica</cp:lastModifiedBy>
  <cp:lastPrinted>2019-09-27T13:44:25Z</cp:lastPrinted>
  <dcterms:created xsi:type="dcterms:W3CDTF">2008-05-29T01:53:50Z</dcterms:created>
  <dcterms:modified xsi:type="dcterms:W3CDTF">2020-01-22T22:40:27Z</dcterms:modified>
  <cp:category/>
  <cp:version/>
  <cp:contentType/>
  <cp:contentStatus/>
</cp:coreProperties>
</file>